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3" activeTab="0"/>
  </bookViews>
  <sheets>
    <sheet name="FOAIE 1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<sst xmlns="http://schemas.openxmlformats.org/spreadsheetml/2006/main" count="56" uniqueCount="48">
  <si>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 xml:space="preserve"> CENTRALIZATOR  CU FURNIZORII DE SERVICII MEDICALE CARE DERULEAZA PN IN 2015  –   MATERIALE SANITARE SPECIFICE</t>
  </si>
  <si>
    <t>DENUMIRE PROGRAM / SUBPROGRAM</t>
  </si>
  <si>
    <t>TOTAL 2015</t>
  </si>
  <si>
    <t>IAN</t>
  </si>
  <si>
    <t>FEBR</t>
  </si>
  <si>
    <t>MART</t>
  </si>
  <si>
    <t>TRIM I</t>
  </si>
  <si>
    <t>APR</t>
  </si>
  <si>
    <t>MAI</t>
  </si>
  <si>
    <t>IUN</t>
  </si>
  <si>
    <t>TRIM II</t>
  </si>
  <si>
    <t>IUL</t>
  </si>
  <si>
    <t>AUG</t>
  </si>
  <si>
    <t>SEPT</t>
  </si>
  <si>
    <t>TRIM III</t>
  </si>
  <si>
    <t>OCT</t>
  </si>
  <si>
    <t>NOV</t>
  </si>
  <si>
    <t>DEC</t>
  </si>
  <si>
    <t>TRIM IV</t>
  </si>
  <si>
    <t>Spit.Clinic Judetean</t>
  </si>
  <si>
    <t>ENDOPROTEZARE</t>
  </si>
  <si>
    <t xml:space="preserve">de Urgenta  </t>
  </si>
  <si>
    <t>IMPLANT SEGMENT</t>
  </si>
  <si>
    <t>Timisoara</t>
  </si>
  <si>
    <t xml:space="preserve">CHIRURGIE SPINALA </t>
  </si>
  <si>
    <t>POMPE INSULINA</t>
  </si>
  <si>
    <t>SET POMPE INSULIN</t>
  </si>
  <si>
    <t>CHIRURG  VASCUL</t>
  </si>
  <si>
    <t>RECONSTR MAMAR</t>
  </si>
  <si>
    <t>TOTAL SPITAL</t>
  </si>
  <si>
    <t xml:space="preserve">Spit. Clinic Municipal </t>
  </si>
  <si>
    <t>IMPLANT COHLEAR</t>
  </si>
  <si>
    <t>de Urgenta Timisoara</t>
  </si>
  <si>
    <t>EPIDERM BULOASA</t>
  </si>
  <si>
    <t xml:space="preserve">Spit. Clinic L. Turcanu </t>
  </si>
  <si>
    <t>Institut de Boli</t>
  </si>
  <si>
    <t>DILATARE PERCUT</t>
  </si>
  <si>
    <t>Cardiovasculare</t>
  </si>
  <si>
    <t>PROCED ELECTROF</t>
  </si>
  <si>
    <t>STIMULAT CARD</t>
  </si>
  <si>
    <t>DEFIBRILATOARE</t>
  </si>
  <si>
    <t>RESINCRONIZARE</t>
  </si>
  <si>
    <t>CHIR CARDIOVASC</t>
  </si>
  <si>
    <t xml:space="preserve">Transplant </t>
  </si>
  <si>
    <t>Spital jebel</t>
  </si>
  <si>
    <t>SANAT MINTALA</t>
  </si>
  <si>
    <t>TOTAL</t>
  </si>
  <si>
    <t>CENTRALIZATOR   –  RETRAGERE IMPLANT SEGMTAR  SI CHIRURGIE  SPINALA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</si>
</sst>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#.00"/>
    <numFmt numFmtId="165" formatCode="#,##0.00000000"/>
  </numFmts>
  <fonts count="18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8"/>
      <color indexed="53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" fontId="8" fillId="0" borderId="8" xfId="0" applyNumberFormat="1" applyFont="1" applyBorder="1" applyAlignment="1">
      <alignment horizontal="center" wrapText="1"/>
    </xf>
    <xf numFmtId="4" fontId="9" fillId="0" borderId="7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" fontId="8" fillId="0" borderId="8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4" fontId="8" fillId="0" borderId="13" xfId="0" applyNumberFormat="1" applyFont="1" applyBorder="1" applyAlignment="1">
      <alignment horizontal="center" wrapText="1"/>
    </xf>
    <xf numFmtId="4" fontId="2" fillId="0" borderId="9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4" fontId="8" fillId="0" borderId="17" xfId="0" applyNumberFormat="1" applyFont="1" applyBorder="1" applyAlignment="1">
      <alignment horizontal="center"/>
    </xf>
    <xf numFmtId="4" fontId="11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164" fontId="1" fillId="0" borderId="0" xfId="0" applyNumberFormat="1" applyFont="1" applyAlignment="1">
      <alignment/>
    </xf>
    <xf numFmtId="0" fontId="14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9" fillId="0" borderId="11" xfId="0" applyFont="1" applyBorder="1" applyAlignment="1">
      <alignment horizontal="right"/>
    </xf>
    <xf numFmtId="4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164" fontId="7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Alignment="1">
      <alignment/>
    </xf>
    <xf numFmtId="0" fontId="2" fillId="0" borderId="18" xfId="0" applyFont="1" applyBorder="1" applyAlignment="1">
      <alignment horizontal="left"/>
    </xf>
    <xf numFmtId="4" fontId="8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7" fillId="0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4"/>
  <sheetViews>
    <sheetView tabSelected="1" workbookViewId="0" topLeftCell="A22">
      <selection activeCell="D45" sqref="D45"/>
    </sheetView>
  </sheetViews>
  <sheetFormatPr defaultColWidth="9.140625" defaultRowHeight="12.75"/>
  <cols>
    <col min="1" max="1" width="7.7109375" style="1" customWidth="1"/>
    <col min="2" max="2" width="3.8515625" style="1" customWidth="1"/>
    <col min="3" max="3" width="18.140625" style="1" customWidth="1"/>
    <col min="4" max="4" width="16.140625" style="1" customWidth="1"/>
    <col min="5" max="5" width="12.8515625" style="1" customWidth="1"/>
    <col min="6" max="6" width="9.8515625" style="2" customWidth="1"/>
    <col min="7" max="10" width="0" style="1" hidden="1" customWidth="1"/>
    <col min="11" max="11" width="9.8515625" style="1" customWidth="1"/>
    <col min="12" max="12" width="10.421875" style="1" customWidth="1"/>
    <col min="13" max="13" width="11.421875" style="1" customWidth="1"/>
    <col min="14" max="14" width="12.8515625" style="1" customWidth="1"/>
    <col min="15" max="15" width="11.00390625" style="1" customWidth="1"/>
    <col min="16" max="16" width="12.140625" style="1" customWidth="1"/>
    <col min="17" max="17" width="11.7109375" style="1" customWidth="1"/>
    <col min="18" max="18" width="10.28125" style="1" customWidth="1"/>
    <col min="19" max="19" width="10.57421875" style="1" customWidth="1"/>
    <col min="20" max="20" width="10.28125" style="1" customWidth="1"/>
    <col min="21" max="21" width="12.421875" style="1" customWidth="1"/>
    <col min="22" max="22" width="11.140625" style="1" customWidth="1"/>
    <col min="23" max="23" width="10.421875" style="1" customWidth="1"/>
    <col min="24" max="24" width="11.00390625" style="1" customWidth="1"/>
    <col min="25" max="25" width="11.7109375" style="1" customWidth="1"/>
    <col min="26" max="254" width="9.140625" style="1" customWidth="1"/>
  </cols>
  <sheetData>
    <row r="1" spans="2:11" ht="12.75">
      <c r="B1" s="4"/>
      <c r="I1" s="8"/>
      <c r="J1" s="5"/>
      <c r="K1" s="5"/>
    </row>
    <row r="2" spans="3:25" ht="12.75">
      <c r="C2" s="9" t="s">
        <v>0</v>
      </c>
      <c r="D2" s="9"/>
      <c r="E2" s="9"/>
      <c r="I2" s="5"/>
      <c r="J2" s="5"/>
      <c r="K2" s="5"/>
      <c r="X2" s="6"/>
      <c r="Y2" s="6"/>
    </row>
    <row r="3" spans="3:25" ht="12.75">
      <c r="C3" s="9"/>
      <c r="D3" s="9"/>
      <c r="E3" s="9"/>
      <c r="I3" s="5"/>
      <c r="J3" s="5"/>
      <c r="K3" s="5"/>
      <c r="X3" s="6"/>
      <c r="Y3" s="6"/>
    </row>
    <row r="4" spans="2:25" ht="12.75">
      <c r="B4" s="10"/>
      <c r="C4" s="11" t="s">
        <v>47</v>
      </c>
      <c r="D4" s="11"/>
      <c r="E4" s="11"/>
      <c r="F4" s="12"/>
      <c r="G4" s="11"/>
      <c r="H4" s="11"/>
      <c r="I4" s="5"/>
      <c r="J4" s="5"/>
      <c r="K4" s="5"/>
      <c r="Y4" s="5"/>
    </row>
    <row r="5" spans="9:11" ht="0.75" customHeight="1">
      <c r="I5" s="5"/>
      <c r="J5" s="5"/>
      <c r="K5" s="5"/>
    </row>
    <row r="6" spans="9:11" ht="16.5" customHeight="1">
      <c r="I6" s="5"/>
      <c r="J6" s="5"/>
      <c r="K6" s="5"/>
    </row>
    <row r="7" spans="2:25" ht="29.25" customHeight="1">
      <c r="B7" s="13"/>
      <c r="C7" s="14"/>
      <c r="D7" s="15" t="s">
        <v>1</v>
      </c>
      <c r="E7" s="16" t="s">
        <v>2</v>
      </c>
      <c r="F7" s="17" t="s">
        <v>3</v>
      </c>
      <c r="G7" s="18"/>
      <c r="H7" s="18"/>
      <c r="I7" s="19"/>
      <c r="J7" s="19"/>
      <c r="K7" s="20" t="s">
        <v>4</v>
      </c>
      <c r="L7" s="20" t="s">
        <v>5</v>
      </c>
      <c r="M7" s="14" t="s">
        <v>6</v>
      </c>
      <c r="N7" s="20" t="s">
        <v>7</v>
      </c>
      <c r="O7" s="20" t="s">
        <v>8</v>
      </c>
      <c r="P7" s="20" t="s">
        <v>9</v>
      </c>
      <c r="Q7" s="14" t="s">
        <v>10</v>
      </c>
      <c r="R7" s="20" t="s">
        <v>11</v>
      </c>
      <c r="S7" s="20" t="s">
        <v>12</v>
      </c>
      <c r="T7" s="20" t="s">
        <v>13</v>
      </c>
      <c r="U7" s="14" t="s">
        <v>14</v>
      </c>
      <c r="V7" s="20" t="s">
        <v>15</v>
      </c>
      <c r="W7" s="20" t="s">
        <v>16</v>
      </c>
      <c r="X7" s="20" t="s">
        <v>17</v>
      </c>
      <c r="Y7" s="21" t="s">
        <v>18</v>
      </c>
    </row>
    <row r="8" spans="2:25" ht="16.5" customHeight="1">
      <c r="B8" s="22">
        <v>1</v>
      </c>
      <c r="C8" s="23" t="s">
        <v>19</v>
      </c>
      <c r="D8" s="24" t="s">
        <v>20</v>
      </c>
      <c r="E8" s="25">
        <f aca="true" t="shared" si="0" ref="E8:E19">M8+Q8+U8+Y8</f>
        <v>3697000</v>
      </c>
      <c r="F8" s="26">
        <v>359000</v>
      </c>
      <c r="G8" s="26"/>
      <c r="H8" s="26"/>
      <c r="I8" s="27"/>
      <c r="J8" s="27"/>
      <c r="K8" s="27">
        <v>358000</v>
      </c>
      <c r="L8" s="27">
        <v>358000</v>
      </c>
      <c r="M8" s="28">
        <f aca="true" t="shared" si="1" ref="M8:M14">F8+K8+L8</f>
        <v>1075000</v>
      </c>
      <c r="N8" s="27">
        <v>358000</v>
      </c>
      <c r="O8" s="27">
        <v>365625</v>
      </c>
      <c r="P8" s="27">
        <v>365625</v>
      </c>
      <c r="Q8" s="29">
        <f aca="true" t="shared" si="2" ref="Q8:Q14">N8+O8+P8</f>
        <v>1089250</v>
      </c>
      <c r="R8" s="27">
        <v>377416</v>
      </c>
      <c r="S8" s="27">
        <v>361291</v>
      </c>
      <c r="T8" s="27">
        <v>361293</v>
      </c>
      <c r="U8" s="29">
        <f aca="true" t="shared" si="3" ref="U8:U14">R8+S8+T8</f>
        <v>1100000</v>
      </c>
      <c r="V8" s="27">
        <v>149625</v>
      </c>
      <c r="W8" s="27">
        <v>149625</v>
      </c>
      <c r="X8" s="27">
        <v>133500</v>
      </c>
      <c r="Y8" s="30">
        <f aca="true" t="shared" si="4" ref="Y8:Y14">V8+W8+X8</f>
        <v>432750</v>
      </c>
    </row>
    <row r="9" spans="2:256" s="31" customFormat="1" ht="16.5" customHeight="1">
      <c r="B9" s="32"/>
      <c r="C9" s="33" t="s">
        <v>21</v>
      </c>
      <c r="D9" s="24" t="s">
        <v>22</v>
      </c>
      <c r="E9" s="25">
        <f t="shared" si="0"/>
        <v>0</v>
      </c>
      <c r="F9" s="26">
        <v>0</v>
      </c>
      <c r="G9" s="26"/>
      <c r="H9" s="26"/>
      <c r="I9" s="27"/>
      <c r="J9" s="27"/>
      <c r="K9" s="26">
        <v>0</v>
      </c>
      <c r="L9" s="26">
        <v>0</v>
      </c>
      <c r="M9" s="34">
        <f t="shared" si="1"/>
        <v>0</v>
      </c>
      <c r="N9" s="27">
        <v>0</v>
      </c>
      <c r="O9" s="27">
        <v>0</v>
      </c>
      <c r="P9" s="27">
        <v>0</v>
      </c>
      <c r="Q9" s="35">
        <f t="shared" si="2"/>
        <v>0</v>
      </c>
      <c r="R9" s="27">
        <v>0</v>
      </c>
      <c r="S9" s="27">
        <v>0</v>
      </c>
      <c r="T9" s="27">
        <v>0</v>
      </c>
      <c r="U9" s="35">
        <f t="shared" si="3"/>
        <v>0</v>
      </c>
      <c r="V9" s="27">
        <v>0</v>
      </c>
      <c r="W9" s="27">
        <v>0</v>
      </c>
      <c r="X9" s="27">
        <v>0</v>
      </c>
      <c r="Y9" s="36">
        <f t="shared" si="4"/>
        <v>0</v>
      </c>
      <c r="IU9" s="37"/>
      <c r="IV9" s="37"/>
    </row>
    <row r="10" spans="2:25" ht="12.75">
      <c r="B10" s="22"/>
      <c r="C10" s="33" t="s">
        <v>23</v>
      </c>
      <c r="D10" s="107" t="s">
        <v>24</v>
      </c>
      <c r="E10" s="25">
        <f t="shared" si="0"/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8">
        <f t="shared" si="1"/>
        <v>0</v>
      </c>
      <c r="N10" s="27">
        <v>0</v>
      </c>
      <c r="O10" s="26">
        <v>0</v>
      </c>
      <c r="P10" s="26">
        <v>0</v>
      </c>
      <c r="Q10" s="29">
        <f t="shared" si="2"/>
        <v>0</v>
      </c>
      <c r="R10" s="26">
        <v>0</v>
      </c>
      <c r="S10" s="26">
        <v>0</v>
      </c>
      <c r="T10" s="26">
        <v>0</v>
      </c>
      <c r="U10" s="29">
        <f t="shared" si="3"/>
        <v>0</v>
      </c>
      <c r="V10" s="26">
        <v>0</v>
      </c>
      <c r="W10" s="26">
        <v>0</v>
      </c>
      <c r="X10" s="26">
        <v>0</v>
      </c>
      <c r="Y10" s="30">
        <f t="shared" si="4"/>
        <v>0</v>
      </c>
    </row>
    <row r="11" spans="2:25" ht="12" customHeight="1">
      <c r="B11" s="22"/>
      <c r="C11" s="33"/>
      <c r="D11" s="24" t="s">
        <v>25</v>
      </c>
      <c r="E11" s="25">
        <f t="shared" si="0"/>
        <v>16000</v>
      </c>
      <c r="F11" s="26">
        <v>5400</v>
      </c>
      <c r="G11" s="26"/>
      <c r="H11" s="26"/>
      <c r="I11" s="27"/>
      <c r="J11" s="27"/>
      <c r="K11" s="27">
        <v>5300</v>
      </c>
      <c r="L11" s="27">
        <v>5300</v>
      </c>
      <c r="M11" s="28">
        <f t="shared" si="1"/>
        <v>16000</v>
      </c>
      <c r="N11" s="27">
        <v>0</v>
      </c>
      <c r="O11" s="27">
        <v>0</v>
      </c>
      <c r="P11" s="27">
        <v>0</v>
      </c>
      <c r="Q11" s="29">
        <f t="shared" si="2"/>
        <v>0</v>
      </c>
      <c r="R11" s="27">
        <v>0</v>
      </c>
      <c r="S11" s="27">
        <v>0</v>
      </c>
      <c r="T11" s="27">
        <v>0</v>
      </c>
      <c r="U11" s="29">
        <f t="shared" si="3"/>
        <v>0</v>
      </c>
      <c r="V11" s="27">
        <v>0</v>
      </c>
      <c r="W11" s="27">
        <v>0</v>
      </c>
      <c r="X11" s="27">
        <v>0</v>
      </c>
      <c r="Y11" s="30">
        <f t="shared" si="4"/>
        <v>0</v>
      </c>
    </row>
    <row r="12" spans="2:25" ht="12" customHeight="1">
      <c r="B12" s="22"/>
      <c r="C12" s="33"/>
      <c r="D12" s="24" t="s">
        <v>26</v>
      </c>
      <c r="E12" s="25">
        <f t="shared" si="0"/>
        <v>104555</v>
      </c>
      <c r="F12" s="26">
        <v>6805</v>
      </c>
      <c r="G12" s="26"/>
      <c r="H12" s="26"/>
      <c r="I12" s="27"/>
      <c r="J12" s="27"/>
      <c r="K12" s="27">
        <v>6805</v>
      </c>
      <c r="L12" s="27">
        <v>6806</v>
      </c>
      <c r="M12" s="28">
        <f t="shared" si="1"/>
        <v>20416</v>
      </c>
      <c r="N12" s="27">
        <v>6806</v>
      </c>
      <c r="O12" s="27">
        <v>9600</v>
      </c>
      <c r="P12" s="27">
        <v>11733</v>
      </c>
      <c r="Q12" s="29">
        <f t="shared" si="2"/>
        <v>28139</v>
      </c>
      <c r="R12" s="27">
        <v>3600</v>
      </c>
      <c r="S12" s="27">
        <v>3600</v>
      </c>
      <c r="T12" s="27">
        <v>4680</v>
      </c>
      <c r="U12" s="29">
        <f t="shared" si="3"/>
        <v>11880</v>
      </c>
      <c r="V12" s="27">
        <v>14800</v>
      </c>
      <c r="W12" s="27">
        <v>15600</v>
      </c>
      <c r="X12" s="27">
        <v>13720</v>
      </c>
      <c r="Y12" s="30">
        <f t="shared" si="4"/>
        <v>44120</v>
      </c>
    </row>
    <row r="13" spans="2:25" ht="12.75">
      <c r="B13" s="22"/>
      <c r="C13" s="33"/>
      <c r="D13" s="38" t="s">
        <v>27</v>
      </c>
      <c r="E13" s="25">
        <f t="shared" si="0"/>
        <v>172300</v>
      </c>
      <c r="F13" s="26">
        <v>27100</v>
      </c>
      <c r="G13" s="26"/>
      <c r="H13" s="26"/>
      <c r="I13" s="27"/>
      <c r="J13" s="27"/>
      <c r="K13" s="26">
        <v>27100</v>
      </c>
      <c r="L13" s="27">
        <v>27050</v>
      </c>
      <c r="M13" s="28">
        <f t="shared" si="1"/>
        <v>81250</v>
      </c>
      <c r="N13" s="27">
        <v>27050</v>
      </c>
      <c r="O13" s="27">
        <v>8000</v>
      </c>
      <c r="P13" s="27">
        <v>8000</v>
      </c>
      <c r="Q13" s="29">
        <f t="shared" si="2"/>
        <v>43050</v>
      </c>
      <c r="R13" s="27">
        <v>8000</v>
      </c>
      <c r="S13" s="27">
        <v>8000</v>
      </c>
      <c r="T13" s="27">
        <v>8000</v>
      </c>
      <c r="U13" s="29">
        <f t="shared" si="3"/>
        <v>24000</v>
      </c>
      <c r="V13" s="27">
        <v>8000</v>
      </c>
      <c r="W13" s="27">
        <v>8000</v>
      </c>
      <c r="X13" s="27">
        <v>8000</v>
      </c>
      <c r="Y13" s="30">
        <f t="shared" si="4"/>
        <v>24000</v>
      </c>
    </row>
    <row r="14" spans="2:25" ht="12.75">
      <c r="B14" s="22"/>
      <c r="C14" s="33"/>
      <c r="D14" s="39" t="s">
        <v>28</v>
      </c>
      <c r="E14" s="25">
        <f t="shared" si="0"/>
        <v>93000</v>
      </c>
      <c r="F14" s="26">
        <v>31000</v>
      </c>
      <c r="G14" s="26"/>
      <c r="H14" s="26"/>
      <c r="I14" s="27"/>
      <c r="J14" s="27"/>
      <c r="K14" s="27">
        <v>31000</v>
      </c>
      <c r="L14" s="27">
        <v>31000</v>
      </c>
      <c r="M14" s="28">
        <f t="shared" si="1"/>
        <v>93000</v>
      </c>
      <c r="N14" s="27">
        <v>0</v>
      </c>
      <c r="O14" s="27">
        <v>0</v>
      </c>
      <c r="P14" s="27">
        <v>0</v>
      </c>
      <c r="Q14" s="29">
        <f t="shared" si="2"/>
        <v>0</v>
      </c>
      <c r="R14" s="27">
        <v>0</v>
      </c>
      <c r="S14" s="27">
        <v>0</v>
      </c>
      <c r="T14" s="27">
        <v>0</v>
      </c>
      <c r="U14" s="29">
        <f t="shared" si="3"/>
        <v>0</v>
      </c>
      <c r="V14" s="27">
        <v>0</v>
      </c>
      <c r="W14" s="27">
        <v>0</v>
      </c>
      <c r="X14" s="27">
        <v>0</v>
      </c>
      <c r="Y14" s="30">
        <f t="shared" si="4"/>
        <v>0</v>
      </c>
    </row>
    <row r="15" spans="2:25" ht="12.75">
      <c r="B15" s="40"/>
      <c r="C15" s="41"/>
      <c r="D15" s="42" t="s">
        <v>29</v>
      </c>
      <c r="E15" s="43">
        <f t="shared" si="0"/>
        <v>4082855</v>
      </c>
      <c r="F15" s="44">
        <f>F8+F9+F10+F11+F12+F13+F14</f>
        <v>429305</v>
      </c>
      <c r="G15" s="44" t="e">
        <f>#REF!+#REF!+#REF!</f>
        <v>#REF!</v>
      </c>
      <c r="H15" s="44" t="e">
        <f>#REF!+#REF!+#REF!</f>
        <v>#REF!</v>
      </c>
      <c r="I15" s="44" t="e">
        <f>#REF!+#REF!+#REF!</f>
        <v>#REF!</v>
      </c>
      <c r="J15" s="44" t="e">
        <f>#REF!+#REF!+#REF!</f>
        <v>#REF!</v>
      </c>
      <c r="K15" s="44">
        <f aca="true" t="shared" si="5" ref="K15:Y15">K8+K9+K10+K11+K12+K13+K14</f>
        <v>428205</v>
      </c>
      <c r="L15" s="44">
        <f t="shared" si="5"/>
        <v>428156</v>
      </c>
      <c r="M15" s="44">
        <f t="shared" si="5"/>
        <v>1285666</v>
      </c>
      <c r="N15" s="44">
        <f t="shared" si="5"/>
        <v>391856</v>
      </c>
      <c r="O15" s="44">
        <f t="shared" si="5"/>
        <v>383225</v>
      </c>
      <c r="P15" s="44">
        <f t="shared" si="5"/>
        <v>385358</v>
      </c>
      <c r="Q15" s="44">
        <f t="shared" si="5"/>
        <v>1160439</v>
      </c>
      <c r="R15" s="44">
        <f t="shared" si="5"/>
        <v>389016</v>
      </c>
      <c r="S15" s="44">
        <f t="shared" si="5"/>
        <v>372891</v>
      </c>
      <c r="T15" s="44">
        <f t="shared" si="5"/>
        <v>373973</v>
      </c>
      <c r="U15" s="44">
        <f t="shared" si="5"/>
        <v>1135880</v>
      </c>
      <c r="V15" s="44">
        <f t="shared" si="5"/>
        <v>172425</v>
      </c>
      <c r="W15" s="44">
        <f t="shared" si="5"/>
        <v>173225</v>
      </c>
      <c r="X15" s="44">
        <f t="shared" si="5"/>
        <v>155220</v>
      </c>
      <c r="Y15" s="44">
        <f t="shared" si="5"/>
        <v>500870</v>
      </c>
    </row>
    <row r="16" spans="2:25" ht="12.75">
      <c r="B16" s="22">
        <v>2</v>
      </c>
      <c r="C16" s="33" t="s">
        <v>30</v>
      </c>
      <c r="D16" s="23" t="s">
        <v>31</v>
      </c>
      <c r="E16" s="43">
        <f t="shared" si="0"/>
        <v>1022000</v>
      </c>
      <c r="F16" s="45">
        <v>83667</v>
      </c>
      <c r="G16" s="45"/>
      <c r="H16" s="45"/>
      <c r="I16" s="45"/>
      <c r="J16" s="45"/>
      <c r="K16" s="45">
        <v>83667</v>
      </c>
      <c r="L16" s="45">
        <v>83666</v>
      </c>
      <c r="M16" s="28">
        <f>F16+K16+L16</f>
        <v>251000</v>
      </c>
      <c r="N16" s="45">
        <v>83666</v>
      </c>
      <c r="O16" s="45">
        <v>108167</v>
      </c>
      <c r="P16" s="45">
        <v>108167</v>
      </c>
      <c r="Q16" s="45">
        <f>N16+O16+P16</f>
        <v>300000</v>
      </c>
      <c r="R16" s="45">
        <v>100000</v>
      </c>
      <c r="S16" s="45">
        <v>100000</v>
      </c>
      <c r="T16" s="45">
        <v>100000</v>
      </c>
      <c r="U16" s="45">
        <f>R16+S16+T16</f>
        <v>300000</v>
      </c>
      <c r="V16" s="45">
        <v>57000</v>
      </c>
      <c r="W16" s="45">
        <v>57000</v>
      </c>
      <c r="X16" s="45">
        <v>57000</v>
      </c>
      <c r="Y16" s="30">
        <f>V16+W16+X16</f>
        <v>171000</v>
      </c>
    </row>
    <row r="17" spans="2:25" ht="12.75">
      <c r="B17" s="22"/>
      <c r="C17" s="33" t="s">
        <v>32</v>
      </c>
      <c r="D17" s="46" t="s">
        <v>33</v>
      </c>
      <c r="E17" s="43">
        <f t="shared" si="0"/>
        <v>180000</v>
      </c>
      <c r="F17" s="45">
        <v>15000</v>
      </c>
      <c r="G17" s="45"/>
      <c r="H17" s="45"/>
      <c r="I17" s="45"/>
      <c r="J17" s="45"/>
      <c r="K17" s="45">
        <v>15000</v>
      </c>
      <c r="L17" s="45">
        <v>15000</v>
      </c>
      <c r="M17" s="28">
        <f>F17+K17+L17</f>
        <v>45000</v>
      </c>
      <c r="N17" s="45">
        <v>15000</v>
      </c>
      <c r="O17" s="45">
        <v>17500</v>
      </c>
      <c r="P17" s="45">
        <v>17500</v>
      </c>
      <c r="Q17" s="45">
        <f>N17+O17+P17</f>
        <v>50000</v>
      </c>
      <c r="R17" s="45">
        <v>16000</v>
      </c>
      <c r="S17" s="45">
        <v>16000</v>
      </c>
      <c r="T17" s="45">
        <v>18000</v>
      </c>
      <c r="U17" s="45">
        <f>R17+S17+T17</f>
        <v>50000</v>
      </c>
      <c r="V17" s="45">
        <v>11500</v>
      </c>
      <c r="W17" s="45">
        <v>11500</v>
      </c>
      <c r="X17" s="45">
        <v>12000</v>
      </c>
      <c r="Y17" s="30">
        <f>V17+W17+X17</f>
        <v>35000</v>
      </c>
    </row>
    <row r="18" spans="2:25" ht="12.75">
      <c r="B18" s="40"/>
      <c r="C18" s="47"/>
      <c r="D18" s="48" t="s">
        <v>29</v>
      </c>
      <c r="E18" s="43">
        <f t="shared" si="0"/>
        <v>1202000</v>
      </c>
      <c r="F18" s="44">
        <f>F16+F17</f>
        <v>98667</v>
      </c>
      <c r="G18" s="44" t="e">
        <f>#REF!</f>
        <v>#REF!</v>
      </c>
      <c r="H18" s="44" t="e">
        <f>#REF!</f>
        <v>#REF!</v>
      </c>
      <c r="I18" s="44" t="e">
        <f>#REF!</f>
        <v>#REF!</v>
      </c>
      <c r="J18" s="44" t="e">
        <f>#REF!</f>
        <v>#REF!</v>
      </c>
      <c r="K18" s="44">
        <f aca="true" t="shared" si="6" ref="K18:Y18">K16+K17</f>
        <v>98667</v>
      </c>
      <c r="L18" s="44">
        <f t="shared" si="6"/>
        <v>98666</v>
      </c>
      <c r="M18" s="44">
        <f t="shared" si="6"/>
        <v>296000</v>
      </c>
      <c r="N18" s="44">
        <f t="shared" si="6"/>
        <v>98666</v>
      </c>
      <c r="O18" s="44">
        <f t="shared" si="6"/>
        <v>125667</v>
      </c>
      <c r="P18" s="44">
        <f t="shared" si="6"/>
        <v>125667</v>
      </c>
      <c r="Q18" s="44">
        <f t="shared" si="6"/>
        <v>350000</v>
      </c>
      <c r="R18" s="44">
        <f t="shared" si="6"/>
        <v>116000</v>
      </c>
      <c r="S18" s="44">
        <f t="shared" si="6"/>
        <v>116000</v>
      </c>
      <c r="T18" s="44">
        <f t="shared" si="6"/>
        <v>118000</v>
      </c>
      <c r="U18" s="44">
        <f t="shared" si="6"/>
        <v>350000</v>
      </c>
      <c r="V18" s="44">
        <f t="shared" si="6"/>
        <v>68500</v>
      </c>
      <c r="W18" s="44">
        <f t="shared" si="6"/>
        <v>68500</v>
      </c>
      <c r="X18" s="44">
        <f t="shared" si="6"/>
        <v>69000</v>
      </c>
      <c r="Y18" s="44">
        <f t="shared" si="6"/>
        <v>206000</v>
      </c>
    </row>
    <row r="19" spans="2:25" ht="12.75">
      <c r="B19" s="22">
        <v>3</v>
      </c>
      <c r="C19" s="33" t="s">
        <v>34</v>
      </c>
      <c r="D19" s="24" t="s">
        <v>26</v>
      </c>
      <c r="E19" s="25">
        <f t="shared" si="0"/>
        <v>11445</v>
      </c>
      <c r="F19" s="26">
        <v>862</v>
      </c>
      <c r="G19" s="26">
        <v>0</v>
      </c>
      <c r="H19" s="26">
        <v>0</v>
      </c>
      <c r="I19" s="26">
        <v>0</v>
      </c>
      <c r="J19" s="26">
        <v>0</v>
      </c>
      <c r="K19" s="26">
        <v>861</v>
      </c>
      <c r="L19" s="26">
        <v>861</v>
      </c>
      <c r="M19" s="28">
        <f>F19+K19+L19</f>
        <v>2584</v>
      </c>
      <c r="N19" s="26">
        <v>861</v>
      </c>
      <c r="O19" s="35">
        <v>1000</v>
      </c>
      <c r="P19" s="35">
        <v>1000</v>
      </c>
      <c r="Q19" s="49">
        <f>N19+O19+P19</f>
        <v>2861</v>
      </c>
      <c r="R19" s="35">
        <v>1000</v>
      </c>
      <c r="S19" s="35">
        <v>1000</v>
      </c>
      <c r="T19" s="35">
        <v>1000</v>
      </c>
      <c r="U19" s="49">
        <f>R19+S19+T19</f>
        <v>3000</v>
      </c>
      <c r="V19" s="35">
        <v>1000</v>
      </c>
      <c r="W19" s="35">
        <v>1000</v>
      </c>
      <c r="X19" s="35">
        <v>1000</v>
      </c>
      <c r="Y19" s="50">
        <f>V19+W19+X19</f>
        <v>3000</v>
      </c>
    </row>
    <row r="20" spans="2:25" ht="12.75">
      <c r="B20" s="51"/>
      <c r="C20" s="33" t="s">
        <v>23</v>
      </c>
      <c r="D20" s="48" t="s">
        <v>29</v>
      </c>
      <c r="E20" s="52">
        <f>E19</f>
        <v>11445</v>
      </c>
      <c r="F20" s="52">
        <f>F19</f>
        <v>862</v>
      </c>
      <c r="G20" s="52"/>
      <c r="H20" s="52"/>
      <c r="I20" s="52"/>
      <c r="J20" s="52"/>
      <c r="K20" s="52">
        <f aca="true" t="shared" si="7" ref="K20:Y20">K19</f>
        <v>861</v>
      </c>
      <c r="L20" s="52">
        <f t="shared" si="7"/>
        <v>861</v>
      </c>
      <c r="M20" s="52">
        <f t="shared" si="7"/>
        <v>2584</v>
      </c>
      <c r="N20" s="53">
        <f t="shared" si="7"/>
        <v>861</v>
      </c>
      <c r="O20" s="53">
        <f t="shared" si="7"/>
        <v>1000</v>
      </c>
      <c r="P20" s="53">
        <f t="shared" si="7"/>
        <v>1000</v>
      </c>
      <c r="Q20" s="53">
        <f t="shared" si="7"/>
        <v>2861</v>
      </c>
      <c r="R20" s="53">
        <f t="shared" si="7"/>
        <v>1000</v>
      </c>
      <c r="S20" s="53">
        <f t="shared" si="7"/>
        <v>1000</v>
      </c>
      <c r="T20" s="53">
        <f t="shared" si="7"/>
        <v>1000</v>
      </c>
      <c r="U20" s="53">
        <f t="shared" si="7"/>
        <v>3000</v>
      </c>
      <c r="V20" s="53">
        <f t="shared" si="7"/>
        <v>1000</v>
      </c>
      <c r="W20" s="53">
        <f t="shared" si="7"/>
        <v>1000</v>
      </c>
      <c r="X20" s="53">
        <f t="shared" si="7"/>
        <v>1000</v>
      </c>
      <c r="Y20" s="53">
        <f t="shared" si="7"/>
        <v>3000</v>
      </c>
    </row>
    <row r="21" spans="2:25" ht="17.25" customHeight="1">
      <c r="B21" s="22">
        <v>4</v>
      </c>
      <c r="C21" s="23" t="s">
        <v>35</v>
      </c>
      <c r="D21" s="38" t="s">
        <v>36</v>
      </c>
      <c r="E21" s="25">
        <f aca="true" t="shared" si="8" ref="E21:E27">M21+Q21+U21+Y21</f>
        <v>684000</v>
      </c>
      <c r="F21" s="53">
        <v>136333</v>
      </c>
      <c r="G21" s="26"/>
      <c r="H21" s="26"/>
      <c r="I21" s="54"/>
      <c r="J21" s="27"/>
      <c r="K21" s="53">
        <v>136334</v>
      </c>
      <c r="L21" s="53">
        <v>136333</v>
      </c>
      <c r="M21" s="28">
        <f aca="true" t="shared" si="9" ref="M21:M27">F21+K21+L21</f>
        <v>409000</v>
      </c>
      <c r="N21" s="26">
        <v>136333</v>
      </c>
      <c r="O21" s="53">
        <v>29800</v>
      </c>
      <c r="P21" s="53">
        <v>29800</v>
      </c>
      <c r="Q21" s="28">
        <f aca="true" t="shared" si="10" ref="Q21:Q27">N21+O21+P21</f>
        <v>195933</v>
      </c>
      <c r="R21" s="53">
        <v>27300</v>
      </c>
      <c r="S21" s="53">
        <v>27300</v>
      </c>
      <c r="T21" s="53">
        <v>22300</v>
      </c>
      <c r="U21" s="28">
        <f aca="true" t="shared" si="11" ref="U21:U27">R21+S21+T21</f>
        <v>76900</v>
      </c>
      <c r="V21" s="53">
        <v>800</v>
      </c>
      <c r="W21" s="53">
        <v>800</v>
      </c>
      <c r="X21" s="53">
        <v>567</v>
      </c>
      <c r="Y21" s="28">
        <f aca="true" t="shared" si="12" ref="Y21:Y27">V21+W21+X21</f>
        <v>2167</v>
      </c>
    </row>
    <row r="22" spans="2:25" ht="18.75" customHeight="1">
      <c r="B22" s="22"/>
      <c r="C22" s="33" t="s">
        <v>37</v>
      </c>
      <c r="D22" s="38" t="s">
        <v>38</v>
      </c>
      <c r="E22" s="25">
        <f t="shared" si="8"/>
        <v>131000</v>
      </c>
      <c r="F22" s="53">
        <v>20000</v>
      </c>
      <c r="G22" s="26"/>
      <c r="H22" s="26"/>
      <c r="I22" s="54"/>
      <c r="J22" s="27"/>
      <c r="K22" s="53">
        <v>20000</v>
      </c>
      <c r="L22" s="53">
        <v>20000</v>
      </c>
      <c r="M22" s="28">
        <f t="shared" si="9"/>
        <v>60000</v>
      </c>
      <c r="N22" s="26">
        <v>20000</v>
      </c>
      <c r="O22" s="53">
        <v>10875</v>
      </c>
      <c r="P22" s="53">
        <v>10875</v>
      </c>
      <c r="Q22" s="28">
        <f t="shared" si="10"/>
        <v>41750</v>
      </c>
      <c r="R22" s="53">
        <v>9375</v>
      </c>
      <c r="S22" s="53">
        <v>9375</v>
      </c>
      <c r="T22" s="53">
        <v>9375</v>
      </c>
      <c r="U22" s="28">
        <f t="shared" si="11"/>
        <v>28125</v>
      </c>
      <c r="V22" s="53">
        <v>500</v>
      </c>
      <c r="W22" s="53">
        <v>500</v>
      </c>
      <c r="X22" s="53">
        <v>125</v>
      </c>
      <c r="Y22" s="28">
        <f t="shared" si="12"/>
        <v>1125</v>
      </c>
    </row>
    <row r="23" spans="2:25" ht="18.75" customHeight="1">
      <c r="B23" s="22"/>
      <c r="C23" s="33" t="s">
        <v>23</v>
      </c>
      <c r="D23" s="38" t="s">
        <v>39</v>
      </c>
      <c r="E23" s="25">
        <f t="shared" si="8"/>
        <v>1245000</v>
      </c>
      <c r="F23" s="53">
        <v>136666</v>
      </c>
      <c r="G23" s="26"/>
      <c r="H23" s="26"/>
      <c r="I23" s="54"/>
      <c r="J23" s="27"/>
      <c r="K23" s="53">
        <v>136667</v>
      </c>
      <c r="L23" s="53">
        <v>136667</v>
      </c>
      <c r="M23" s="28">
        <f t="shared" si="9"/>
        <v>410000</v>
      </c>
      <c r="N23" s="26">
        <v>136667</v>
      </c>
      <c r="O23" s="53">
        <v>137290</v>
      </c>
      <c r="P23" s="53">
        <v>137290</v>
      </c>
      <c r="Q23" s="28">
        <f t="shared" si="10"/>
        <v>411247</v>
      </c>
      <c r="R23" s="53">
        <v>137290</v>
      </c>
      <c r="S23" s="53">
        <v>137290</v>
      </c>
      <c r="T23" s="53">
        <v>137290</v>
      </c>
      <c r="U23" s="28">
        <f t="shared" si="11"/>
        <v>411870</v>
      </c>
      <c r="V23" s="53">
        <v>3961</v>
      </c>
      <c r="W23" s="53">
        <v>3961</v>
      </c>
      <c r="X23" s="53">
        <v>3961</v>
      </c>
      <c r="Y23" s="28">
        <f t="shared" si="12"/>
        <v>11883</v>
      </c>
    </row>
    <row r="24" spans="2:25" ht="19.5" customHeight="1">
      <c r="B24" s="22"/>
      <c r="C24" s="33"/>
      <c r="D24" s="38" t="s">
        <v>40</v>
      </c>
      <c r="E24" s="25">
        <f t="shared" si="8"/>
        <v>193000</v>
      </c>
      <c r="F24" s="53">
        <v>24000</v>
      </c>
      <c r="G24" s="26"/>
      <c r="H24" s="26"/>
      <c r="I24" s="54"/>
      <c r="J24" s="27"/>
      <c r="K24" s="53">
        <v>25000</v>
      </c>
      <c r="L24" s="53">
        <v>25000</v>
      </c>
      <c r="M24" s="28">
        <f t="shared" si="9"/>
        <v>74000</v>
      </c>
      <c r="N24" s="26">
        <v>25000</v>
      </c>
      <c r="O24" s="53">
        <v>17750</v>
      </c>
      <c r="P24" s="53">
        <v>17750</v>
      </c>
      <c r="Q24" s="28">
        <f t="shared" si="10"/>
        <v>60500</v>
      </c>
      <c r="R24" s="53">
        <v>17750</v>
      </c>
      <c r="S24" s="53">
        <v>17750</v>
      </c>
      <c r="T24" s="53">
        <v>17750</v>
      </c>
      <c r="U24" s="28">
        <f t="shared" si="11"/>
        <v>53250</v>
      </c>
      <c r="V24" s="53">
        <v>2500</v>
      </c>
      <c r="W24" s="53">
        <v>2500</v>
      </c>
      <c r="X24" s="53">
        <v>250</v>
      </c>
      <c r="Y24" s="28">
        <f t="shared" si="12"/>
        <v>5250</v>
      </c>
    </row>
    <row r="25" spans="2:25" ht="17.25" customHeight="1">
      <c r="B25" s="22"/>
      <c r="C25" s="33"/>
      <c r="D25" s="38" t="s">
        <v>41</v>
      </c>
      <c r="E25" s="25">
        <f t="shared" si="8"/>
        <v>171000</v>
      </c>
      <c r="F25" s="53">
        <v>15000</v>
      </c>
      <c r="G25" s="26"/>
      <c r="H25" s="26"/>
      <c r="I25" s="54"/>
      <c r="J25" s="27"/>
      <c r="K25" s="53">
        <v>16000</v>
      </c>
      <c r="L25" s="53">
        <v>15000</v>
      </c>
      <c r="M25" s="28">
        <f t="shared" si="9"/>
        <v>46000</v>
      </c>
      <c r="N25" s="26">
        <v>15000</v>
      </c>
      <c r="O25" s="53">
        <v>21750</v>
      </c>
      <c r="P25" s="53">
        <v>21750</v>
      </c>
      <c r="Q25" s="28">
        <f t="shared" si="10"/>
        <v>58500</v>
      </c>
      <c r="R25" s="53">
        <v>21750</v>
      </c>
      <c r="S25" s="53">
        <v>21750</v>
      </c>
      <c r="T25" s="53">
        <v>21750</v>
      </c>
      <c r="U25" s="28">
        <f t="shared" si="11"/>
        <v>65250</v>
      </c>
      <c r="V25" s="53">
        <v>500</v>
      </c>
      <c r="W25" s="53">
        <v>500</v>
      </c>
      <c r="X25" s="53">
        <v>250</v>
      </c>
      <c r="Y25" s="28">
        <f t="shared" si="12"/>
        <v>1250</v>
      </c>
    </row>
    <row r="26" spans="2:25" ht="12.75">
      <c r="B26" s="22"/>
      <c r="C26" s="33"/>
      <c r="D26" s="38" t="s">
        <v>42</v>
      </c>
      <c r="E26" s="25">
        <f t="shared" si="8"/>
        <v>5352000</v>
      </c>
      <c r="F26" s="53">
        <v>441333</v>
      </c>
      <c r="G26" s="26"/>
      <c r="H26" s="26"/>
      <c r="I26" s="54"/>
      <c r="J26" s="27"/>
      <c r="K26" s="53">
        <v>441334</v>
      </c>
      <c r="L26" s="53">
        <v>441333</v>
      </c>
      <c r="M26" s="28">
        <f t="shared" si="9"/>
        <v>1324000</v>
      </c>
      <c r="N26" s="26">
        <v>441333</v>
      </c>
      <c r="O26" s="53">
        <v>584218</v>
      </c>
      <c r="P26" s="53">
        <v>584219</v>
      </c>
      <c r="Q26" s="28">
        <f t="shared" si="10"/>
        <v>1609770</v>
      </c>
      <c r="R26" s="53">
        <v>588333</v>
      </c>
      <c r="S26" s="53">
        <v>588333</v>
      </c>
      <c r="T26" s="53">
        <v>589939</v>
      </c>
      <c r="U26" s="55">
        <f t="shared" si="11"/>
        <v>1766605</v>
      </c>
      <c r="V26" s="53">
        <v>300000</v>
      </c>
      <c r="W26" s="53">
        <v>300000</v>
      </c>
      <c r="X26" s="53">
        <v>51625</v>
      </c>
      <c r="Y26" s="55">
        <f t="shared" si="12"/>
        <v>651625</v>
      </c>
    </row>
    <row r="27" spans="2:25" ht="12.75">
      <c r="B27" s="22"/>
      <c r="C27" s="33"/>
      <c r="D27" s="38" t="s">
        <v>27</v>
      </c>
      <c r="E27" s="25">
        <f t="shared" si="8"/>
        <v>116700</v>
      </c>
      <c r="F27" s="53">
        <v>13250</v>
      </c>
      <c r="G27" s="26"/>
      <c r="H27" s="26"/>
      <c r="I27" s="54"/>
      <c r="J27" s="27"/>
      <c r="K27" s="53">
        <v>13250</v>
      </c>
      <c r="L27" s="53">
        <v>13250</v>
      </c>
      <c r="M27" s="28">
        <f t="shared" si="9"/>
        <v>39750</v>
      </c>
      <c r="N27" s="26">
        <v>13250</v>
      </c>
      <c r="O27" s="53">
        <v>8000</v>
      </c>
      <c r="P27" s="53">
        <v>8000</v>
      </c>
      <c r="Q27" s="28">
        <f t="shared" si="10"/>
        <v>29250</v>
      </c>
      <c r="R27" s="53">
        <v>8000</v>
      </c>
      <c r="S27" s="53">
        <v>8000</v>
      </c>
      <c r="T27" s="53">
        <v>8000</v>
      </c>
      <c r="U27" s="28">
        <f t="shared" si="11"/>
        <v>24000</v>
      </c>
      <c r="V27" s="53">
        <v>8000</v>
      </c>
      <c r="W27" s="53">
        <v>8000</v>
      </c>
      <c r="X27" s="53">
        <v>7700</v>
      </c>
      <c r="Y27" s="28">
        <f t="shared" si="12"/>
        <v>23700</v>
      </c>
    </row>
    <row r="28" spans="2:25" ht="12.75">
      <c r="B28" s="22"/>
      <c r="C28" s="47"/>
      <c r="D28" s="48" t="s">
        <v>29</v>
      </c>
      <c r="E28" s="25">
        <f>E21+E22+E23+E24+E25+E26+E27</f>
        <v>7892700</v>
      </c>
      <c r="F28" s="25">
        <f>F21+F22+F23+F24+F25+F26+F27</f>
        <v>786582</v>
      </c>
      <c r="G28" s="25" t="e">
        <f>#REF!+#REF!</f>
        <v>#REF!</v>
      </c>
      <c r="H28" s="25" t="e">
        <f>#REF!+#REF!</f>
        <v>#REF!</v>
      </c>
      <c r="I28" s="25" t="e">
        <f>#REF!+#REF!</f>
        <v>#REF!</v>
      </c>
      <c r="J28" s="25" t="e">
        <f>#REF!+#REF!</f>
        <v>#REF!</v>
      </c>
      <c r="K28" s="25">
        <f aca="true" t="shared" si="13" ref="K28:Y28">K21+K22+K23+K24+K25+K26+K27</f>
        <v>788585</v>
      </c>
      <c r="L28" s="25">
        <f t="shared" si="13"/>
        <v>787583</v>
      </c>
      <c r="M28" s="25">
        <f t="shared" si="13"/>
        <v>2362750</v>
      </c>
      <c r="N28" s="56">
        <f t="shared" si="13"/>
        <v>787583</v>
      </c>
      <c r="O28" s="56">
        <f t="shared" si="13"/>
        <v>809683</v>
      </c>
      <c r="P28" s="56">
        <f t="shared" si="13"/>
        <v>809684</v>
      </c>
      <c r="Q28" s="56">
        <f t="shared" si="13"/>
        <v>2406950</v>
      </c>
      <c r="R28" s="56">
        <f t="shared" si="13"/>
        <v>809798</v>
      </c>
      <c r="S28" s="56">
        <f t="shared" si="13"/>
        <v>809798</v>
      </c>
      <c r="T28" s="56">
        <f t="shared" si="13"/>
        <v>806404</v>
      </c>
      <c r="U28" s="56">
        <f t="shared" si="13"/>
        <v>2426000</v>
      </c>
      <c r="V28" s="56">
        <f t="shared" si="13"/>
        <v>316261</v>
      </c>
      <c r="W28" s="56">
        <f t="shared" si="13"/>
        <v>316261</v>
      </c>
      <c r="X28" s="56">
        <f t="shared" si="13"/>
        <v>64478</v>
      </c>
      <c r="Y28" s="56">
        <f t="shared" si="13"/>
        <v>697000</v>
      </c>
    </row>
    <row r="29" spans="2:25" ht="12.75" hidden="1">
      <c r="B29" s="57"/>
      <c r="C29" s="58" t="s">
        <v>43</v>
      </c>
      <c r="D29" s="58"/>
      <c r="E29" s="59"/>
      <c r="F29" s="60"/>
      <c r="G29" s="60"/>
      <c r="H29" s="60"/>
      <c r="I29" s="60"/>
      <c r="J29" s="60"/>
      <c r="K29" s="60"/>
      <c r="L29" s="60"/>
      <c r="M29" s="61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</row>
    <row r="30" spans="2:25" ht="12.75">
      <c r="B30" s="62">
        <v>5</v>
      </c>
      <c r="C30" s="108" t="s">
        <v>44</v>
      </c>
      <c r="D30" s="63" t="s">
        <v>45</v>
      </c>
      <c r="E30" s="25">
        <f>M30+Q30+U30+Y30</f>
        <v>4000</v>
      </c>
      <c r="F30" s="64">
        <v>333</v>
      </c>
      <c r="G30" s="64"/>
      <c r="H30" s="64"/>
      <c r="I30" s="64"/>
      <c r="J30" s="64"/>
      <c r="K30" s="64">
        <v>333</v>
      </c>
      <c r="L30" s="64">
        <v>334</v>
      </c>
      <c r="M30" s="28">
        <f>F30+K30+L30</f>
        <v>1000</v>
      </c>
      <c r="N30" s="64">
        <v>334</v>
      </c>
      <c r="O30" s="64">
        <v>583</v>
      </c>
      <c r="P30" s="64">
        <v>583</v>
      </c>
      <c r="Q30" s="28">
        <f>N30+O30+P30</f>
        <v>1500</v>
      </c>
      <c r="R30" s="64">
        <v>333</v>
      </c>
      <c r="S30" s="64">
        <v>333</v>
      </c>
      <c r="T30" s="64">
        <v>334</v>
      </c>
      <c r="U30" s="28">
        <f>R30+S30+T30</f>
        <v>1000</v>
      </c>
      <c r="V30" s="64">
        <v>166</v>
      </c>
      <c r="W30" s="64">
        <v>166</v>
      </c>
      <c r="X30" s="64">
        <v>168</v>
      </c>
      <c r="Y30" s="28">
        <f>V30+W30+X30</f>
        <v>500</v>
      </c>
    </row>
    <row r="31" spans="2:25" ht="12.75">
      <c r="B31" s="51"/>
      <c r="C31" s="51"/>
      <c r="D31" s="48" t="s">
        <v>29</v>
      </c>
      <c r="E31" s="65">
        <f aca="true" t="shared" si="14" ref="E31:Y31">E30</f>
        <v>4000</v>
      </c>
      <c r="F31" s="65">
        <f t="shared" si="14"/>
        <v>333</v>
      </c>
      <c r="G31" s="65">
        <f t="shared" si="14"/>
        <v>0</v>
      </c>
      <c r="H31" s="65">
        <f t="shared" si="14"/>
        <v>0</v>
      </c>
      <c r="I31" s="65">
        <f t="shared" si="14"/>
        <v>0</v>
      </c>
      <c r="J31" s="65">
        <f t="shared" si="14"/>
        <v>0</v>
      </c>
      <c r="K31" s="65">
        <f t="shared" si="14"/>
        <v>333</v>
      </c>
      <c r="L31" s="65">
        <f t="shared" si="14"/>
        <v>334</v>
      </c>
      <c r="M31" s="65">
        <f t="shared" si="14"/>
        <v>1000</v>
      </c>
      <c r="N31" s="66">
        <f t="shared" si="14"/>
        <v>334</v>
      </c>
      <c r="O31" s="66">
        <f t="shared" si="14"/>
        <v>583</v>
      </c>
      <c r="P31" s="66">
        <f t="shared" si="14"/>
        <v>583</v>
      </c>
      <c r="Q31" s="66">
        <f t="shared" si="14"/>
        <v>1500</v>
      </c>
      <c r="R31" s="66">
        <f t="shared" si="14"/>
        <v>333</v>
      </c>
      <c r="S31" s="66">
        <f t="shared" si="14"/>
        <v>333</v>
      </c>
      <c r="T31" s="66">
        <f t="shared" si="14"/>
        <v>334</v>
      </c>
      <c r="U31" s="66">
        <f t="shared" si="14"/>
        <v>1000</v>
      </c>
      <c r="V31" s="66">
        <f t="shared" si="14"/>
        <v>166</v>
      </c>
      <c r="W31" s="66">
        <f t="shared" si="14"/>
        <v>166</v>
      </c>
      <c r="X31" s="66">
        <f t="shared" si="14"/>
        <v>168</v>
      </c>
      <c r="Y31" s="66">
        <f t="shared" si="14"/>
        <v>500</v>
      </c>
    </row>
    <row r="32" spans="2:25" ht="12.75">
      <c r="B32" s="67"/>
      <c r="C32" s="68" t="s">
        <v>46</v>
      </c>
      <c r="D32" s="68"/>
      <c r="E32" s="69">
        <f aca="true" t="shared" si="15" ref="E32:Y32">E15+E18+E20++E28+E31</f>
        <v>13193000</v>
      </c>
      <c r="F32" s="70">
        <f t="shared" si="15"/>
        <v>1315749</v>
      </c>
      <c r="G32" s="70" t="e">
        <f t="shared" si="15"/>
        <v>#REF!</v>
      </c>
      <c r="H32" s="70" t="e">
        <f t="shared" si="15"/>
        <v>#REF!</v>
      </c>
      <c r="I32" s="70" t="e">
        <f t="shared" si="15"/>
        <v>#REF!</v>
      </c>
      <c r="J32" s="70" t="e">
        <f t="shared" si="15"/>
        <v>#REF!</v>
      </c>
      <c r="K32" s="70">
        <f t="shared" si="15"/>
        <v>1316651</v>
      </c>
      <c r="L32" s="70">
        <f t="shared" si="15"/>
        <v>1315600</v>
      </c>
      <c r="M32" s="69">
        <f t="shared" si="15"/>
        <v>3948000</v>
      </c>
      <c r="N32" s="70">
        <f t="shared" si="15"/>
        <v>1279300</v>
      </c>
      <c r="O32" s="70">
        <f t="shared" si="15"/>
        <v>1320158</v>
      </c>
      <c r="P32" s="70">
        <f t="shared" si="15"/>
        <v>1322292</v>
      </c>
      <c r="Q32" s="70">
        <f t="shared" si="15"/>
        <v>3921750</v>
      </c>
      <c r="R32" s="70">
        <f t="shared" si="15"/>
        <v>1316147</v>
      </c>
      <c r="S32" s="70">
        <f t="shared" si="15"/>
        <v>1300022</v>
      </c>
      <c r="T32" s="70">
        <f t="shared" si="15"/>
        <v>1299711</v>
      </c>
      <c r="U32" s="70">
        <f t="shared" si="15"/>
        <v>3915880</v>
      </c>
      <c r="V32" s="70">
        <f t="shared" si="15"/>
        <v>558352</v>
      </c>
      <c r="W32" s="70">
        <f t="shared" si="15"/>
        <v>559152</v>
      </c>
      <c r="X32" s="70">
        <f t="shared" si="15"/>
        <v>289866</v>
      </c>
      <c r="Y32" s="70">
        <f t="shared" si="15"/>
        <v>1407370</v>
      </c>
    </row>
    <row r="33" spans="2:25" ht="12.75">
      <c r="B33" s="71"/>
      <c r="C33" s="6"/>
      <c r="D33" s="6"/>
      <c r="E33" s="72">
        <f>M32+Q32+U32+Y32</f>
        <v>13193000</v>
      </c>
      <c r="F33" s="73"/>
      <c r="G33" s="74"/>
      <c r="H33" s="75"/>
      <c r="I33" s="8"/>
      <c r="J33" s="5"/>
      <c r="K33" s="73"/>
      <c r="L33" s="73"/>
      <c r="M33" s="76">
        <f>F32+K32+L32</f>
        <v>3948000</v>
      </c>
      <c r="N33" s="73"/>
      <c r="O33" s="73"/>
      <c r="P33" s="73"/>
      <c r="Q33" s="76">
        <f>N32+O32+P32</f>
        <v>3921750</v>
      </c>
      <c r="R33" s="73"/>
      <c r="S33" s="73"/>
      <c r="T33" s="73"/>
      <c r="U33" s="76">
        <f>R32+S32+T32</f>
        <v>3915880</v>
      </c>
      <c r="V33" s="73"/>
      <c r="W33" s="73"/>
      <c r="X33" s="73"/>
      <c r="Y33" s="76">
        <f>V32+W32+X32</f>
        <v>1407370</v>
      </c>
    </row>
    <row r="34" spans="2:24" ht="12.75">
      <c r="B34" s="71"/>
      <c r="C34" s="5"/>
      <c r="D34" s="6"/>
      <c r="E34" s="77"/>
      <c r="F34" s="75"/>
      <c r="G34" s="74"/>
      <c r="H34" s="75"/>
      <c r="I34" s="8"/>
      <c r="J34" s="5"/>
      <c r="K34" s="5"/>
      <c r="N34" s="5"/>
      <c r="R34" s="78"/>
      <c r="S34" s="79"/>
      <c r="X34" s="78"/>
    </row>
    <row r="35" spans="2:24" ht="12.75">
      <c r="B35" s="71"/>
      <c r="C35" s="5"/>
      <c r="D35" s="6"/>
      <c r="E35" s="77"/>
      <c r="F35" s="75"/>
      <c r="G35" s="74"/>
      <c r="H35" s="75"/>
      <c r="I35" s="8"/>
      <c r="J35" s="5"/>
      <c r="K35" s="5"/>
      <c r="N35" s="5"/>
      <c r="P35" s="93"/>
      <c r="R35" s="78"/>
      <c r="S35" s="79"/>
      <c r="X35" s="78"/>
    </row>
    <row r="36" spans="2:24" ht="12.75">
      <c r="B36" s="71"/>
      <c r="C36" s="5"/>
      <c r="D36" s="6"/>
      <c r="E36" s="77"/>
      <c r="F36" s="75"/>
      <c r="G36" s="74"/>
      <c r="H36" s="75"/>
      <c r="I36" s="8"/>
      <c r="J36" s="5"/>
      <c r="K36" s="5"/>
      <c r="N36" s="5"/>
      <c r="Q36" s="93"/>
      <c r="R36" s="78"/>
      <c r="S36" s="79"/>
      <c r="X36" s="78"/>
    </row>
    <row r="37" spans="2:19" ht="12.75">
      <c r="B37" s="71"/>
      <c r="C37" s="5"/>
      <c r="D37" s="6"/>
      <c r="E37" s="77"/>
      <c r="F37" s="75"/>
      <c r="G37" s="74"/>
      <c r="H37" s="75"/>
      <c r="I37" s="8"/>
      <c r="J37" s="5"/>
      <c r="K37" s="5"/>
      <c r="N37" s="5"/>
      <c r="O37" s="5"/>
      <c r="S37" s="80"/>
    </row>
    <row r="38" spans="2:23" ht="12.75">
      <c r="B38" s="71"/>
      <c r="C38" s="5"/>
      <c r="D38" s="6"/>
      <c r="E38" s="77"/>
      <c r="F38" s="75"/>
      <c r="G38" s="74"/>
      <c r="H38" s="75"/>
      <c r="I38" s="8"/>
      <c r="J38" s="5"/>
      <c r="K38" s="5"/>
      <c r="N38" s="5"/>
      <c r="O38" s="5"/>
      <c r="S38" s="81"/>
      <c r="T38" s="31"/>
      <c r="U38" s="31"/>
      <c r="V38" s="31"/>
      <c r="W38" s="31"/>
    </row>
    <row r="39" spans="2:23" ht="12.75">
      <c r="B39" s="71"/>
      <c r="C39" s="82"/>
      <c r="D39" s="83"/>
      <c r="E39" s="77"/>
      <c r="F39" s="75"/>
      <c r="G39" s="74"/>
      <c r="H39" s="75"/>
      <c r="I39" s="8"/>
      <c r="J39" s="5"/>
      <c r="K39" s="5"/>
      <c r="N39" s="75"/>
      <c r="O39" s="5"/>
      <c r="T39" s="84"/>
      <c r="U39" s="31"/>
      <c r="V39" s="31"/>
      <c r="W39" s="31"/>
    </row>
    <row r="40" spans="2:23" ht="12.75">
      <c r="B40" s="71"/>
      <c r="C40" s="85"/>
      <c r="D40" s="6"/>
      <c r="E40" s="77"/>
      <c r="F40" s="75"/>
      <c r="G40" s="74"/>
      <c r="H40" s="75"/>
      <c r="I40" s="8"/>
      <c r="J40" s="5"/>
      <c r="K40" s="5"/>
      <c r="N40" s="75"/>
      <c r="S40" s="31"/>
      <c r="T40" s="31"/>
      <c r="U40" s="31"/>
      <c r="V40" s="31"/>
      <c r="W40" s="31"/>
    </row>
    <row r="41" spans="2:23" ht="12.75">
      <c r="B41" s="71"/>
      <c r="C41" s="85"/>
      <c r="D41" s="6"/>
      <c r="E41" s="77"/>
      <c r="F41" s="75"/>
      <c r="G41" s="74"/>
      <c r="H41" s="75"/>
      <c r="I41" s="8"/>
      <c r="J41" s="5"/>
      <c r="K41" s="5"/>
      <c r="L41"/>
      <c r="M41"/>
      <c r="N41" s="86"/>
      <c r="O41" s="87"/>
      <c r="S41" s="37"/>
      <c r="T41" s="31"/>
      <c r="U41" s="31"/>
      <c r="V41" s="31"/>
      <c r="W41" s="31"/>
    </row>
    <row r="42" spans="2:23" ht="12.75">
      <c r="B42" s="71"/>
      <c r="C42" s="85"/>
      <c r="D42" s="6"/>
      <c r="E42" s="88"/>
      <c r="F42" s="75"/>
      <c r="G42" s="74"/>
      <c r="H42" s="75"/>
      <c r="I42" s="8"/>
      <c r="J42" s="5"/>
      <c r="K42" s="89"/>
      <c r="L42" s="90"/>
      <c r="M42" s="91"/>
      <c r="N42" s="86"/>
      <c r="S42" s="31"/>
      <c r="T42" s="31"/>
      <c r="U42" s="31"/>
      <c r="V42" s="31"/>
      <c r="W42" s="31"/>
    </row>
    <row r="43" spans="2:23" ht="12.75">
      <c r="B43" s="71"/>
      <c r="C43" s="6"/>
      <c r="D43" s="6"/>
      <c r="E43" s="88"/>
      <c r="F43" s="75"/>
      <c r="G43" s="92"/>
      <c r="H43" s="75"/>
      <c r="I43" s="93"/>
      <c r="K43" s="75"/>
      <c r="M43"/>
      <c r="N43" s="93"/>
      <c r="S43" s="31"/>
      <c r="T43" s="31"/>
      <c r="U43" s="31"/>
      <c r="V43" s="31"/>
      <c r="W43" s="31"/>
    </row>
    <row r="44" spans="4:23" ht="12.75">
      <c r="D44" s="4"/>
      <c r="E44" s="94"/>
      <c r="K44" s="75"/>
      <c r="M44"/>
      <c r="N44"/>
      <c r="S44" s="31"/>
      <c r="T44" s="31"/>
      <c r="U44" s="31"/>
      <c r="V44" s="31"/>
      <c r="W44" s="31"/>
    </row>
    <row r="45" spans="2:23" ht="12.75">
      <c r="B45" s="71"/>
      <c r="C45" s="6"/>
      <c r="D45" s="6"/>
      <c r="E45" s="88"/>
      <c r="F45" s="75"/>
      <c r="G45" s="92"/>
      <c r="H45" s="75"/>
      <c r="I45" s="93"/>
      <c r="K45" s="75"/>
      <c r="M45"/>
      <c r="N45"/>
      <c r="S45" s="31"/>
      <c r="V45" s="31"/>
      <c r="W45" s="31"/>
    </row>
    <row r="46" spans="2:22" ht="12.75">
      <c r="B46" s="71"/>
      <c r="C46" s="6"/>
      <c r="D46" s="6"/>
      <c r="E46" s="95"/>
      <c r="F46" s="75"/>
      <c r="G46" s="92"/>
      <c r="H46" s="75"/>
      <c r="I46" s="93"/>
      <c r="K46" s="75"/>
      <c r="S46" s="96"/>
      <c r="V46" s="96"/>
    </row>
    <row r="47" spans="2:11" ht="12.75">
      <c r="B47" s="71"/>
      <c r="C47" s="6"/>
      <c r="D47" s="6"/>
      <c r="E47" s="77"/>
      <c r="F47" s="75"/>
      <c r="G47" s="92"/>
      <c r="H47" s="75"/>
      <c r="I47" s="93"/>
      <c r="K47" s="75"/>
    </row>
    <row r="48" spans="2:9" ht="12.75">
      <c r="B48" s="71"/>
      <c r="C48" s="6"/>
      <c r="D48" s="6"/>
      <c r="E48" s="88"/>
      <c r="F48" s="75"/>
      <c r="G48" s="92"/>
      <c r="H48" s="75"/>
      <c r="I48" s="93"/>
    </row>
    <row r="49" spans="2:9" ht="24" customHeight="1">
      <c r="B49" s="71"/>
      <c r="C49" s="6"/>
      <c r="D49" s="97"/>
      <c r="E49" s="98"/>
      <c r="F49" s="75"/>
      <c r="G49" s="92"/>
      <c r="H49" s="75"/>
      <c r="I49" s="93"/>
    </row>
    <row r="50" spans="1:17" ht="12.75">
      <c r="A50" s="3"/>
      <c r="B50" s="3"/>
      <c r="C50" s="99"/>
      <c r="D50" s="99"/>
      <c r="E50" s="99"/>
      <c r="F50" s="100"/>
      <c r="G50" s="101"/>
      <c r="H50" s="100"/>
      <c r="I50" s="102"/>
      <c r="J50" s="103"/>
      <c r="K50" s="7"/>
      <c r="L50" s="7"/>
      <c r="M50" s="3"/>
      <c r="N50" s="3"/>
      <c r="O50" s="3"/>
      <c r="P50" s="3"/>
      <c r="Q50" s="3"/>
    </row>
    <row r="51" spans="6:8" ht="12.75">
      <c r="F51" s="93"/>
      <c r="G51" s="71"/>
      <c r="H51" s="93"/>
    </row>
    <row r="53" spans="3:5" ht="12.75">
      <c r="C53" s="104"/>
      <c r="D53" s="104"/>
      <c r="E53" s="104"/>
    </row>
    <row r="54" ht="12.75">
      <c r="F54" s="105"/>
    </row>
    <row r="55" ht="12.75">
      <c r="F55" s="105"/>
    </row>
    <row r="56" ht="12.75">
      <c r="F56" s="105"/>
    </row>
    <row r="57" ht="12.75">
      <c r="F57" s="105"/>
    </row>
    <row r="58" ht="12.75">
      <c r="F58" s="105"/>
    </row>
    <row r="59" ht="12.75">
      <c r="F59" s="105"/>
    </row>
    <row r="60" ht="12.75">
      <c r="F60" s="105"/>
    </row>
    <row r="62" spans="3:6" ht="12.75">
      <c r="C62" s="4"/>
      <c r="D62" s="4"/>
      <c r="E62" s="4"/>
      <c r="F62" s="106"/>
    </row>
    <row r="63" ht="12.75">
      <c r="F63" s="93"/>
    </row>
    <row r="64" ht="12.75">
      <c r="F64" s="93"/>
    </row>
    <row r="66" spans="3:5" ht="12.75">
      <c r="C66" s="4"/>
      <c r="D66" s="4"/>
      <c r="E66" s="4"/>
    </row>
    <row r="67" ht="12.75">
      <c r="F67" s="93"/>
    </row>
    <row r="68" ht="12.75">
      <c r="F68" s="93"/>
    </row>
    <row r="69" ht="12.75">
      <c r="F69" s="93"/>
    </row>
    <row r="70" ht="12.75">
      <c r="F70" s="93"/>
    </row>
    <row r="71" ht="12.75">
      <c r="F71" s="93"/>
    </row>
    <row r="72" ht="12.75">
      <c r="F72" s="93"/>
    </row>
    <row r="73" ht="12.75">
      <c r="F73" s="93"/>
    </row>
    <row r="74" ht="12.75">
      <c r="F74" s="106"/>
    </row>
  </sheetData>
  <printOptions/>
  <pageMargins left="0.39375" right="0.39375" top="0.9840277777777778" bottom="0.9840277777777778" header="0.5118055555555556" footer="0.5118055555555556"/>
  <pageSetup horizontalDpi="300" verticalDpi="300" orientation="landscape" paperSize="8" scale="85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cjastm</cp:lastModifiedBy>
  <cp:lastPrinted>2015-05-25T12:20:51Z</cp:lastPrinted>
  <dcterms:created xsi:type="dcterms:W3CDTF">2015-04-02T07:42:48Z</dcterms:created>
  <dcterms:modified xsi:type="dcterms:W3CDTF">2015-05-27T11:13:12Z</dcterms:modified>
  <cp:category/>
  <cp:version/>
  <cp:contentType/>
  <cp:contentStatus/>
</cp:coreProperties>
</file>